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lakhtinaov\AppData\Roaming\1C\1cv8\2c3326db-3e49-4e34-bed0-d616770e5e2d\6958f212-6f53-482d-91fc-71fe6e0fc0d2\App\"/>
    </mc:Choice>
  </mc:AlternateContent>
  <xr:revisionPtr revIDLastSave="0" documentId="13_ncr:1_{634857BE-9EE5-45AA-94A1-E864524CE3A9}" xr6:coauthVersionLast="47" xr6:coauthVersionMax="47" xr10:uidLastSave="{00000000-0000-0000-0000-000000000000}"/>
  <bookViews>
    <workbookView xWindow="4680" yWindow="2115" windowWidth="26085" windowHeight="19485" xr2:uid="{00000000-000D-0000-FFFF-FFFF00000000}"/>
  </bookViews>
  <sheets>
    <sheet name="Лист1" sheetId="1" r:id="rId1"/>
    <sheet name="Лист2" sheetId="2" r:id="rId2"/>
  </sheets>
  <definedNames>
    <definedName name="Print_Area" localSheetId="0">Лист1!$A$1:$D$15</definedName>
    <definedName name="_xlnm.Print_Area" localSheetId="0">Лист1!$A$1:$E$28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" l="1"/>
  <c r="D6" i="1"/>
  <c r="D7" i="1"/>
  <c r="D5" i="1"/>
  <c r="D9" i="1"/>
  <c r="D8" i="1"/>
  <c r="D17" i="1"/>
  <c r="D11" i="1" l="1"/>
  <c r="D16" i="1"/>
  <c r="D19" i="1"/>
  <c r="D18" i="1"/>
  <c r="E65" i="2" l="1"/>
  <c r="E66" i="2"/>
  <c r="E67" i="2"/>
  <c r="E68" i="2"/>
  <c r="E69" i="2"/>
  <c r="E70" i="2"/>
  <c r="E71" i="2"/>
  <c r="E72" i="2"/>
  <c r="E73" i="2"/>
  <c r="E74" i="2"/>
  <c r="E56" i="2"/>
  <c r="E57" i="2"/>
  <c r="E58" i="2"/>
  <c r="E59" i="2"/>
  <c r="E60" i="2"/>
  <c r="E61" i="2"/>
  <c r="E62" i="2"/>
  <c r="E63" i="2"/>
  <c r="E64" i="2"/>
  <c r="E45" i="2"/>
  <c r="E46" i="2"/>
  <c r="E47" i="2"/>
  <c r="E48" i="2"/>
  <c r="E49" i="2"/>
  <c r="E50" i="2"/>
  <c r="E51" i="2"/>
  <c r="E52" i="2"/>
  <c r="E53" i="2"/>
  <c r="E54" i="2"/>
  <c r="E55" i="2"/>
  <c r="E36" i="2"/>
  <c r="E37" i="2"/>
  <c r="E38" i="2"/>
  <c r="E39" i="2"/>
  <c r="E40" i="2"/>
  <c r="E41" i="2"/>
  <c r="E42" i="2"/>
  <c r="E43" i="2"/>
  <c r="E44" i="2"/>
  <c r="E27" i="2"/>
  <c r="E28" i="2"/>
  <c r="E29" i="2"/>
  <c r="E30" i="2"/>
  <c r="E31" i="2"/>
  <c r="E32" i="2"/>
  <c r="E33" i="2"/>
  <c r="E34" i="2"/>
  <c r="E35" i="2"/>
  <c r="E15" i="2"/>
  <c r="E16" i="2"/>
  <c r="E17" i="2"/>
  <c r="E18" i="2"/>
  <c r="E19" i="2"/>
  <c r="E20" i="2"/>
  <c r="E21" i="2"/>
  <c r="E22" i="2"/>
  <c r="E23" i="2"/>
  <c r="E24" i="2"/>
  <c r="E25" i="2"/>
  <c r="E26" i="2"/>
  <c r="E3" i="2"/>
  <c r="E4" i="2"/>
  <c r="E5" i="2"/>
  <c r="E6" i="2"/>
  <c r="E7" i="2"/>
  <c r="E8" i="2"/>
  <c r="E9" i="2"/>
  <c r="E10" i="2"/>
  <c r="E11" i="2"/>
  <c r="E12" i="2"/>
  <c r="E13" i="2"/>
  <c r="E14" i="2"/>
  <c r="E2" i="2"/>
  <c r="C66" i="2"/>
  <c r="C65" i="2"/>
  <c r="C64" i="2"/>
  <c r="C63" i="2"/>
  <c r="C61" i="2"/>
  <c r="C60" i="2"/>
  <c r="C55" i="2"/>
  <c r="C54" i="2"/>
  <c r="C53" i="2"/>
  <c r="C52" i="2"/>
  <c r="C57" i="2"/>
  <c r="C51" i="2"/>
  <c r="C50" i="2"/>
  <c r="C49" i="2"/>
  <c r="C48" i="2"/>
  <c r="C47" i="2"/>
  <c r="C59" i="2"/>
  <c r="C58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67" i="2"/>
  <c r="C68" i="2"/>
  <c r="C70" i="2"/>
  <c r="C71" i="2"/>
  <c r="C72" i="2"/>
  <c r="C73" i="2"/>
  <c r="C74" i="2"/>
  <c r="C62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E75" i="2" l="1"/>
</calcChain>
</file>

<file path=xl/sharedStrings.xml><?xml version="1.0" encoding="utf-8"?>
<sst xmlns="http://schemas.openxmlformats.org/spreadsheetml/2006/main" count="193" uniqueCount="156">
  <si>
    <t>№ п/п</t>
  </si>
  <si>
    <t>Наименование работ</t>
  </si>
  <si>
    <t>ед.изм.</t>
  </si>
  <si>
    <t>кол-во</t>
  </si>
  <si>
    <t>м2</t>
  </si>
  <si>
    <t>Примечание</t>
  </si>
  <si>
    <t xml:space="preserve">При сдаче выполненных работ, объемы работ уточняются в соответствии с фактически выполненными. </t>
  </si>
  <si>
    <t>Примечание:</t>
  </si>
  <si>
    <t>шт</t>
  </si>
  <si>
    <t>Чистка и мытье дверей с двух сторон</t>
  </si>
  <si>
    <t>Чистка и мытье стеновой керамической плитки</t>
  </si>
  <si>
    <t>Чистка и мытье радиаторов</t>
  </si>
  <si>
    <t>м.п.</t>
  </si>
  <si>
    <t>Удаление пятен и остатков пыли с потолка</t>
  </si>
  <si>
    <t>Уборка и вынос строительного мусора до контейнера</t>
  </si>
  <si>
    <t>Ведомость объемов работ
Объект: "Участковая больница ГБУЗ ЯНАО «Новоуренгойская центральная городская больница» мкр. Коротчаево, г. Новый Уренгой"
Вид работ: выполнение послестроительной уборки (клининговые услуги)</t>
  </si>
  <si>
    <r>
      <t xml:space="preserve">Чистка и мытье защиты стен и углов 
</t>
    </r>
    <r>
      <rPr>
        <sz val="10"/>
        <color theme="1"/>
        <rFont val="Times New Roman"/>
        <family val="1"/>
        <charset val="204"/>
      </rPr>
      <t>- поручень- отбойник 145х85- 127,5 м.п.;
- отбойные доски 150х20- 880,2 м.п.;
- отбойные доски 200х20- 487,7 м.п.;
- угловая защита стен 3000х50- 393 шт.</t>
    </r>
  </si>
  <si>
    <t>Подготовил: Инженер ПТО ________________ Ситкова М.Р.</t>
  </si>
  <si>
    <t>Двери внутренние</t>
  </si>
  <si>
    <t>Д-1</t>
  </si>
  <si>
    <t>Дверной блок деревянный, ламинированный, однопольный, глухой</t>
  </si>
  <si>
    <t>Д-1*</t>
  </si>
  <si>
    <t>Дверной блок металлический, однопольный, глухой, противопожарный (с выпадающим порогом и доводчиком)</t>
  </si>
  <si>
    <t>Д-1л</t>
  </si>
  <si>
    <t>Дверной блок деревянный, ламинированный, однопольный, глухой, левый</t>
  </si>
  <si>
    <t>Д-1л*</t>
  </si>
  <si>
    <t>Дверной блок металлический, однопольный, глухой, противопожарный (с выпадающим порогом и доводчиком) левый</t>
  </si>
  <si>
    <t>Д-1ол</t>
  </si>
  <si>
    <t>Дверной блок деревянный, ламинированный, однопольный, с передаточным окном, левый</t>
  </si>
  <si>
    <t>Д-1чл</t>
  </si>
  <si>
    <t>Дверной блок металлический, однопольный, глухой, для чистых помещений, левый (с доводчиком)</t>
  </si>
  <si>
    <t>Д-2</t>
  </si>
  <si>
    <t>Дверной блок деревянный, ламинированный, однопольный, глухой, влагостойкий</t>
  </si>
  <si>
    <t>Д-2л</t>
  </si>
  <si>
    <t>Дверной блок деревянный, ламинированный, однопольный, глухой, влагостойкий, левый</t>
  </si>
  <si>
    <t>Д-З</t>
  </si>
  <si>
    <t>Дверной блок деревянный, ламинированный, однопольный, глухой, с защитной полосой по низу полотна</t>
  </si>
  <si>
    <t>Д-З*</t>
  </si>
  <si>
    <t>Д-Зл</t>
  </si>
  <si>
    <t>Дверной блок деревянный, ламинированный, однопольный, глухой, с защитной полосой по низу полотна, левый</t>
  </si>
  <si>
    <t>Д-Зл*</t>
  </si>
  <si>
    <t>Д-Зр</t>
  </si>
  <si>
    <t>Дверной блок металлический, однопольный, глухой, рентгенозащитный (с доводчиком)</t>
  </si>
  <si>
    <t>Д-Зрл</t>
  </si>
  <si>
    <t>Дверной блок металлический, однопольный, глухой, рентгенозащитный, левый (с доводчиком)</t>
  </si>
  <si>
    <t>Д-4</t>
  </si>
  <si>
    <t>Дверной блок деревянный, ламинированный, однопольный, глухой, влагостойкий, с защитной полосой по низу полотна</t>
  </si>
  <si>
    <t>Д-4л</t>
  </si>
  <si>
    <t>Дверной блок деревянный, ламинированный, однопольный, глухой, влагостойкий, с защитной полосой по низу полотна, левый</t>
  </si>
  <si>
    <t>Д-5</t>
  </si>
  <si>
    <t>Дверной блок деревянный, ламинированный, однопольный, глухой, с защитной полосой по низу полотна (с доводчиком)</t>
  </si>
  <si>
    <t>Д-5*</t>
  </si>
  <si>
    <t>Д-5л</t>
  </si>
  <si>
    <t>Д-5л*</t>
  </si>
  <si>
    <t>Д-5мл</t>
  </si>
  <si>
    <t>Дверной блок металлический, однопольный, глухой, левый</t>
  </si>
  <si>
    <t>Д-6</t>
  </si>
  <si>
    <t>Д-6л</t>
  </si>
  <si>
    <t>Д-7</t>
  </si>
  <si>
    <t>Дверной блок деревянный, ламинированный, разнопольный, глухой, с защитной полосой по низу полотна (с доводчиком)</t>
  </si>
  <si>
    <t>Д-7*</t>
  </si>
  <si>
    <t>Дверной блок металлический, разнопольный, глухой, противопожарный (с выпадающим порогом и доводчиком)</t>
  </si>
  <si>
    <t>Д-7л</t>
  </si>
  <si>
    <t>Дверной блок деревянный, ламинированный, разнопольный, глухой, с защитной полосой по низу полотна, левый (с доводчиком)</t>
  </si>
  <si>
    <t>Д-8</t>
  </si>
  <si>
    <t>Дверной блок деревянный, ламинированный, разнопольный, с остеклением в верхней части полотна, с защитной полосой по низу полотна</t>
  </si>
  <si>
    <t>Д-8л</t>
  </si>
  <si>
    <t>Дверной блок деревянный, ламинированный, разнопольный, с остеклением в верхней части полотна, с защитной полосой по низу полотна, левый</t>
  </si>
  <si>
    <t>Д-9*</t>
  </si>
  <si>
    <t>Дверной блок металлический, разнопольный, глухой, противопожарный (с выпадающим порогом)</t>
  </si>
  <si>
    <t>Д-9л</t>
  </si>
  <si>
    <t>Дверной блок деревянный, ламинированный, разнопольный, глухой, с защитной полосой по низу полотна, левый</t>
  </si>
  <si>
    <t>Д-9л*</t>
  </si>
  <si>
    <t>Д-9р</t>
  </si>
  <si>
    <t>Дверной блок металлический, разнопольный, глухой, рентгенозащитный (с доводчиком)</t>
  </si>
  <si>
    <t>Д-9р*</t>
  </si>
  <si>
    <t>Дверной блок металлический, разнопольный, глухой, рентгенозащитный, противопожарный (с выпадающим порогом и доводчиком)</t>
  </si>
  <si>
    <t>Д-10</t>
  </si>
  <si>
    <t>Дверной блок деревянный, ламинированный, разнопольный, с остеклением в верхней части полотна, с системой "Антипаника" (с доводчиком)</t>
  </si>
  <si>
    <t>Д-10*</t>
  </si>
  <si>
    <t>Дверной блок металлический, разнопольный, с остеклением в верхней части полотна, противопожарный (с выпадающим порогом и доводчиком), с системой "Антипаника"</t>
  </si>
  <si>
    <t>Д-10л*</t>
  </si>
  <si>
    <t>Дверной блок металлический, разнопольный, с остеклением в верхней части полотна, противопожарный (с выпадающим порогом и доводчиком), с системой "Антипаника", левый</t>
  </si>
  <si>
    <t>Д-10л**</t>
  </si>
  <si>
    <t>Д-10п*</t>
  </si>
  <si>
    <t>Д-10п**</t>
  </si>
  <si>
    <t>Д-10пл*</t>
  </si>
  <si>
    <t>Д-11</t>
  </si>
  <si>
    <t>Д-11ч</t>
  </si>
  <si>
    <t>Дверной блок металлический, разнопольный, глухой, для чистых помещений (с доводчиком)</t>
  </si>
  <si>
    <t>Д-12</t>
  </si>
  <si>
    <t>Дверной блок металлический, разнопольный, глухой</t>
  </si>
  <si>
    <t>Д-12*</t>
  </si>
  <si>
    <t>Д-12л*</t>
  </si>
  <si>
    <t>Дверной блок металлический, разнопольный, глухой, противопожарный (с выпадающим порогом и доводчиком) левый</t>
  </si>
  <si>
    <t>Д-1З*</t>
  </si>
  <si>
    <t>Д-1Зп*</t>
  </si>
  <si>
    <t>Д-14</t>
  </si>
  <si>
    <t>Дверной блок металлический, двупольный, с остеклением в верхней части полотна</t>
  </si>
  <si>
    <t>Д-14*</t>
  </si>
  <si>
    <t>Дверной блок металлический, двупольный, с остеклением в верхней части полотна, противопожарный (с выпадающим порогом и доводчиком), с системой "Антипаника"</t>
  </si>
  <si>
    <t>Д-14**</t>
  </si>
  <si>
    <t>Д-15</t>
  </si>
  <si>
    <t>Дверной блок деревянный, ламинированный, двупольный, с остеклением в верхней части полотна, с защитной полосой по низу полотна, с системой "Антипаника" (с доводчиком)</t>
  </si>
  <si>
    <t>Д-15*</t>
  </si>
  <si>
    <t>Д-15**</t>
  </si>
  <si>
    <t>Д-15п**</t>
  </si>
  <si>
    <t>Двери наружные</t>
  </si>
  <si>
    <t>ВГ-1</t>
  </si>
  <si>
    <t>Ворота гаражные металлические с порошковой окраской, подьемно-опускные, с автоматическим открыванием</t>
  </si>
  <si>
    <t>ДН-1</t>
  </si>
  <si>
    <t>Дверной блок из алюминиевого профиля, разнопольный, остекленный, утепленный без порога, с системой Антипаника, с доводчиком</t>
  </si>
  <si>
    <t>ДН-1л</t>
  </si>
  <si>
    <t>Дверной блок из алюминиевого профиля, разнопольный, остекленный, утепленный без порога, с системой Антипаника, с доводчиком, левый</t>
  </si>
  <si>
    <t>ДН-2</t>
  </si>
  <si>
    <t>Дверной блок металлический, разнопольный, глухой, утепленный, с порогом</t>
  </si>
  <si>
    <t>ДН-2*</t>
  </si>
  <si>
    <t>Дверной блок металлический, разнопольный, глухой, утепленный, противопожарный, левый (с выпадающим порогом и доводчиком)</t>
  </si>
  <si>
    <t>ДН-Зл</t>
  </si>
  <si>
    <t>Дверной блок металлический, однопольный, глухой, утепленный, левый</t>
  </si>
  <si>
    <t>ДН-4л*</t>
  </si>
  <si>
    <t>Дверной блок металлический, однопольный, глухой, утепленный, с порогом, противопожарный, левый</t>
  </si>
  <si>
    <t>ДН-5л</t>
  </si>
  <si>
    <t>Дверной блок металлический, однопольный, утепленный с порогом, левый</t>
  </si>
  <si>
    <t>ДН-6*</t>
  </si>
  <si>
    <t>Дверной блок металлический, однопольный, глухой, утепленный, противопожарный</t>
  </si>
  <si>
    <t>ДН-6л*</t>
  </si>
  <si>
    <t>Дверной блок металлический, однопольный, глухой, утепленный, противопожарный, левый</t>
  </si>
  <si>
    <t>ДН-7А</t>
  </si>
  <si>
    <t>ДН-7Ал</t>
  </si>
  <si>
    <t>Двери технические</t>
  </si>
  <si>
    <t>ДǛ-1</t>
  </si>
  <si>
    <t>Дверной блок из алюминиевого профиля, двупольный, глухой, с вентрешеткой в нижней части полотна (З00мм от уровня чистого пола) со скрытым креплением и системой открывания</t>
  </si>
  <si>
    <t>ДǛ-2</t>
  </si>
  <si>
    <t>Дверной блок из алюминиевого профиля, однопольный, глухой, с ветрешеткой в нижней части полотна (З00мм от уровня чистого пола) со скрытым креплением и системой открывания</t>
  </si>
  <si>
    <t>ДǛ-З</t>
  </si>
  <si>
    <t>Дверной блок из алюминиевого профиля, однопольный, с остеклением в верхней части полотна, вентрешетками в нижней и верхней части, со скрытым креплением и системой открывания</t>
  </si>
  <si>
    <t>ДǛ-4</t>
  </si>
  <si>
    <t>Дверной блок из алюминиевого профиля, однопольный, глухой, левый с ветрешеткой в нижней части полотна (З00мм от уровня чистого пола), со скрытым креплением и системой открывания</t>
  </si>
  <si>
    <t>ǔ-1</t>
  </si>
  <si>
    <t>ǔючок металлический ревизионный скрытого монтажа</t>
  </si>
  <si>
    <t>Чистка и мытье полов и сапожка из керамогранита, в том числе очистка плитки и линолеума от штукатурки и прочих загрязнений, выметание влажным веником пола (включая лестничные клетки)</t>
  </si>
  <si>
    <t>комплекс</t>
  </si>
  <si>
    <t>Чистка и мытье перил в ЛК1-4</t>
  </si>
  <si>
    <t>Чистка и мытье полотенцесушителей водяных 600х400</t>
  </si>
  <si>
    <r>
      <t xml:space="preserve">Чистка и мытье раковин, в том числе смесителей:
</t>
    </r>
    <r>
      <rPr>
        <sz val="10"/>
        <color theme="1"/>
        <rFont val="Times New Roman"/>
        <family val="1"/>
        <charset val="204"/>
      </rPr>
      <t>- Умывальник 540х470х185 мм - 59 шт;
- Мини раковина 445х350х108 мм  - 6 шт;
- Умывальник 595х482х185 мм  - 74 шт;
- Умывальник для инвалидов в комплекте с креплением 640х550х165 мм - 4 шт;
- Умывальник хирургический 650х590х210 мм - 6 шт;</t>
    </r>
  </si>
  <si>
    <t>Чистка и мытье душевых в строительном исполнении со стеклянным ограждением</t>
  </si>
  <si>
    <r>
      <t xml:space="preserve">Чистка и мытье поддонов:
</t>
    </r>
    <r>
      <rPr>
        <sz val="10"/>
        <color theme="1"/>
        <rFont val="Times New Roman"/>
        <family val="1"/>
        <charset val="204"/>
      </rPr>
      <t xml:space="preserve">- поддон душевой 900х900 в комплекте с ножками, со стеклянным ограждением 900х900 - 1 шт;
</t>
    </r>
  </si>
  <si>
    <t>Чистка и мытье фасада, линеарных панелей (подшивка потолка)</t>
  </si>
  <si>
    <t>Чистка и мытье водостока, ограждений крылец</t>
  </si>
  <si>
    <r>
      <t xml:space="preserve">Чистка и мытье поручней в с/у и душевых:
</t>
    </r>
    <r>
      <rPr>
        <sz val="10"/>
        <color theme="1"/>
        <rFont val="Times New Roman"/>
        <family val="1"/>
        <charset val="204"/>
      </rPr>
      <t>- Поручень для туалета  - 13 шт;
- Поручни для душа</t>
    </r>
    <r>
      <rPr>
        <sz val="12"/>
        <color theme="1"/>
        <rFont val="Times New Roman"/>
        <family val="1"/>
        <charset val="204"/>
      </rPr>
      <t xml:space="preserve"> - </t>
    </r>
    <r>
      <rPr>
        <sz val="10"/>
        <color theme="1"/>
        <rFont val="Times New Roman"/>
        <family val="1"/>
        <charset val="204"/>
      </rPr>
      <t>10 шт.</t>
    </r>
  </si>
  <si>
    <t>Чистка и мытье лифтов</t>
  </si>
  <si>
    <r>
      <t xml:space="preserve">Чистка и мытье окон, витражей с чистящими средставми с двух сторон, в том числе снятие защиты, пленки, отмывка подоконника:
</t>
    </r>
    <r>
      <rPr>
        <sz val="10"/>
        <color theme="1"/>
        <rFont val="Times New Roman"/>
        <family val="1"/>
        <charset val="204"/>
      </rPr>
      <t>- Окна - 1069,08 м2;
- Воздухозабрные решетки- 12,73 м2;
- Витражи - 62,88 м2.</t>
    </r>
  </si>
  <si>
    <r>
      <t xml:space="preserve">Чистка и мытье унитазов, писсуаров, в том числе кранов:
</t>
    </r>
    <r>
      <rPr>
        <sz val="10"/>
        <color theme="1"/>
        <rFont val="Times New Roman"/>
        <family val="1"/>
        <charset val="204"/>
      </rPr>
      <t>- Унитаз консольный - 40 шт;
- Унитаз повесной с сидением - 40 шт;
- Унитаз напольный Rosa с сидением/Жираф - 6 шт;
- Унитаз для инвалидов консольный с сидением - 4 шт;
- Писсуар - 1 шт</t>
    </r>
  </si>
  <si>
    <t>еденичная расценка (закрывается по факту)</t>
  </si>
  <si>
    <t>Чистка и мытье воздуховодов и трубопроводов (в открытом доступе)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</si>
</sst>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indexed="8"/>
      <name val="Arial"/>
      <family val="2"/>
    </font>
    <font>
      <i/>
      <sz val="11"/>
      <color indexed="8"/>
      <name val="ISOCPEUR"/>
      <family val="2"/>
    </font>
    <font>
      <i/>
      <sz val="11"/>
      <color indexed="8"/>
      <name val="ISOCPEUR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1">
      <alignment horizontal="center" wrapText="1"/>
    </xf>
    <xf numFmtId="0" fontId="5" fillId="0" borderId="0"/>
  </cellStyleXfs>
  <cellXfs count="40">
    <xf numFmtId="0" fontId="0" fillId="0" borderId="0" xfId="0"/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" fillId="0" borderId="0" xfId="0" applyFont="1"/>
    <xf numFmtId="0" fontId="2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8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left" vertical="top" wrapText="1"/>
    </xf>
    <xf numFmtId="1" fontId="10" fillId="0" borderId="7" xfId="0" applyNumberFormat="1" applyFont="1" applyBorder="1" applyAlignment="1">
      <alignment horizontal="center" vertical="top" shrinkToFit="1"/>
    </xf>
    <xf numFmtId="0" fontId="12" fillId="0" borderId="7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top" wrapText="1"/>
    </xf>
    <xf numFmtId="1" fontId="10" fillId="0" borderId="10" xfId="0" applyNumberFormat="1" applyFont="1" applyBorder="1" applyAlignment="1">
      <alignment horizontal="center" vertical="top" shrinkToFit="1"/>
    </xf>
    <xf numFmtId="2" fontId="11" fillId="0" borderId="7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8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0" fillId="0" borderId="0" xfId="0" applyFill="1" applyAlignment="1">
      <alignment horizontal="left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8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</cellXfs>
  <cellStyles count="4">
    <cellStyle name="ЛокСмета" xfId="2" xr:uid="{93F2EBC5-8FCF-43AE-8766-68272D790DC1}"/>
    <cellStyle name="Обычный" xfId="0" builtinId="0"/>
    <cellStyle name="Обычный 2" xfId="3" xr:uid="{E6F588F4-F95E-4979-8F60-834546FC60E9}"/>
    <cellStyle name="Обычный 2 3" xfId="1" xr:uid="{383AE9A7-3813-433E-9423-48B9EBA96E9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7"/>
  <sheetViews>
    <sheetView tabSelected="1" view="pageBreakPreview" topLeftCell="A4" zoomScaleNormal="100" zoomScaleSheetLayoutView="100" workbookViewId="0">
      <selection activeCell="B22" sqref="B22"/>
    </sheetView>
  </sheetViews>
  <sheetFormatPr defaultRowHeight="15" x14ac:dyDescent="0.25"/>
  <cols>
    <col min="1" max="1" width="5.85546875" style="3" customWidth="1"/>
    <col min="2" max="2" width="86.42578125" customWidth="1"/>
    <col min="3" max="3" width="12.42578125" customWidth="1"/>
    <col min="4" max="4" width="14.7109375" customWidth="1"/>
    <col min="5" max="5" width="16.85546875" customWidth="1"/>
  </cols>
  <sheetData>
    <row r="1" spans="1:5" ht="15.75" x14ac:dyDescent="0.25">
      <c r="A1" s="32" t="s">
        <v>15</v>
      </c>
      <c r="B1" s="32"/>
      <c r="C1" s="32"/>
      <c r="D1" s="32"/>
      <c r="E1" s="32"/>
    </row>
    <row r="2" spans="1:5" x14ac:dyDescent="0.25">
      <c r="A2" s="30" t="s">
        <v>0</v>
      </c>
      <c r="B2" s="30" t="s">
        <v>1</v>
      </c>
      <c r="C2" s="30" t="s">
        <v>2</v>
      </c>
      <c r="D2" s="30" t="s">
        <v>3</v>
      </c>
      <c r="E2" s="30" t="s">
        <v>5</v>
      </c>
    </row>
    <row r="3" spans="1:5" x14ac:dyDescent="0.25">
      <c r="A3" s="31"/>
      <c r="B3" s="31"/>
      <c r="C3" s="31"/>
      <c r="D3" s="31"/>
      <c r="E3" s="31"/>
    </row>
    <row r="4" spans="1:5" ht="69.75" x14ac:dyDescent="0.25">
      <c r="A4" s="1">
        <v>1</v>
      </c>
      <c r="B4" s="14" t="s">
        <v>152</v>
      </c>
      <c r="C4" s="1" t="s">
        <v>4</v>
      </c>
      <c r="D4" s="1">
        <f>1069.08+12.73+62.88+14.4</f>
        <v>1159.0900000000001</v>
      </c>
      <c r="E4" s="11"/>
    </row>
    <row r="5" spans="1:5" ht="15.75" x14ac:dyDescent="0.25">
      <c r="A5" s="1">
        <v>2</v>
      </c>
      <c r="B5" s="2" t="s">
        <v>9</v>
      </c>
      <c r="C5" s="1" t="s">
        <v>4</v>
      </c>
      <c r="D5" s="1">
        <f>1240.76*2+15.96</f>
        <v>2497.48</v>
      </c>
      <c r="E5" s="11"/>
    </row>
    <row r="6" spans="1:5" ht="15.75" x14ac:dyDescent="0.25">
      <c r="A6" s="1">
        <v>3</v>
      </c>
      <c r="B6" s="2" t="s">
        <v>10</v>
      </c>
      <c r="C6" s="1" t="s">
        <v>4</v>
      </c>
      <c r="D6" s="1">
        <f>4600+16.4</f>
        <v>4616.3999999999996</v>
      </c>
      <c r="E6" s="11"/>
    </row>
    <row r="7" spans="1:5" ht="47.25" x14ac:dyDescent="0.25">
      <c r="A7" s="1">
        <v>4</v>
      </c>
      <c r="B7" s="2" t="s">
        <v>141</v>
      </c>
      <c r="C7" s="1" t="s">
        <v>4</v>
      </c>
      <c r="D7" s="1">
        <f>677.3+517.03+1048.95+64.42+386.21+3082.47+442.63+15.2+237.67+71.74+368.16+122.69+146.36+25.99+54.4+110.9+45.7+43.8+47.4+35+7.8+15.6+2.8</f>
        <v>7570.2199999999975</v>
      </c>
      <c r="E7" s="12"/>
    </row>
    <row r="8" spans="1:5" ht="79.5" x14ac:dyDescent="0.25">
      <c r="A8" s="1">
        <v>5</v>
      </c>
      <c r="B8" s="2" t="s">
        <v>153</v>
      </c>
      <c r="C8" s="1" t="s">
        <v>8</v>
      </c>
      <c r="D8" s="1">
        <f>40+40+6+4+1</f>
        <v>91</v>
      </c>
      <c r="E8" s="13"/>
    </row>
    <row r="9" spans="1:5" ht="79.5" x14ac:dyDescent="0.25">
      <c r="A9" s="1">
        <v>6</v>
      </c>
      <c r="B9" s="14" t="s">
        <v>145</v>
      </c>
      <c r="C9" s="1" t="s">
        <v>8</v>
      </c>
      <c r="D9" s="1">
        <f>59+6+74+4+6</f>
        <v>149</v>
      </c>
      <c r="E9" s="11"/>
    </row>
    <row r="10" spans="1:5" ht="44.25" x14ac:dyDescent="0.25">
      <c r="A10" s="1">
        <v>7</v>
      </c>
      <c r="B10" s="28" t="s">
        <v>150</v>
      </c>
      <c r="C10" s="1" t="s">
        <v>8</v>
      </c>
      <c r="D10" s="1">
        <v>23</v>
      </c>
      <c r="E10" s="12"/>
    </row>
    <row r="11" spans="1:5" ht="15.75" x14ac:dyDescent="0.25">
      <c r="A11" s="1">
        <v>8</v>
      </c>
      <c r="B11" s="2" t="s">
        <v>143</v>
      </c>
      <c r="C11" s="1" t="s">
        <v>12</v>
      </c>
      <c r="D11" s="1">
        <f>54.32+54.32+54.32+34.4</f>
        <v>197.36</v>
      </c>
      <c r="E11" s="17"/>
    </row>
    <row r="12" spans="1:5" ht="30" customHeight="1" x14ac:dyDescent="0.25">
      <c r="A12" s="1">
        <v>9</v>
      </c>
      <c r="B12" s="14" t="s">
        <v>147</v>
      </c>
      <c r="C12" s="1" t="s">
        <v>8</v>
      </c>
      <c r="D12" s="1">
        <v>1</v>
      </c>
      <c r="E12" s="13"/>
    </row>
    <row r="13" spans="1:5" ht="15.75" x14ac:dyDescent="0.25">
      <c r="A13" s="1">
        <v>10</v>
      </c>
      <c r="B13" s="15" t="s">
        <v>146</v>
      </c>
      <c r="C13" s="1" t="s">
        <v>8</v>
      </c>
      <c r="D13" s="1">
        <v>24</v>
      </c>
      <c r="E13" s="11"/>
    </row>
    <row r="14" spans="1:5" ht="15.75" x14ac:dyDescent="0.25">
      <c r="A14" s="1">
        <v>11</v>
      </c>
      <c r="B14" s="15" t="s">
        <v>144</v>
      </c>
      <c r="C14" s="1" t="s">
        <v>8</v>
      </c>
      <c r="D14" s="1">
        <v>22</v>
      </c>
      <c r="E14" s="18"/>
    </row>
    <row r="15" spans="1:5" ht="15.75" x14ac:dyDescent="0.25">
      <c r="A15" s="1">
        <v>12</v>
      </c>
      <c r="B15" s="15" t="s">
        <v>11</v>
      </c>
      <c r="C15" s="16" t="s">
        <v>8</v>
      </c>
      <c r="D15" s="1">
        <v>250</v>
      </c>
      <c r="E15" s="10"/>
    </row>
    <row r="16" spans="1:5" ht="15.75" x14ac:dyDescent="0.25">
      <c r="A16" s="1">
        <v>13</v>
      </c>
      <c r="B16" s="15" t="s">
        <v>13</v>
      </c>
      <c r="C16" s="16" t="s">
        <v>4</v>
      </c>
      <c r="D16" s="1">
        <f>984.7+92.9+117.7+1905.7+662.8+213.7+693.3+338.5+59.3+3.2+26+1660.1+57.9+63.5+58+54.1+66.2+94+96.4+93.4+30.7</f>
        <v>7372.0999999999985</v>
      </c>
      <c r="E16" s="10"/>
    </row>
    <row r="17" spans="1:5" ht="66.75" x14ac:dyDescent="0.25">
      <c r="A17" s="1">
        <v>14</v>
      </c>
      <c r="B17" s="15" t="s">
        <v>16</v>
      </c>
      <c r="C17" s="16" t="s">
        <v>12</v>
      </c>
      <c r="D17" s="1">
        <f>127.5+880.2+487.7+1179</f>
        <v>2674.4</v>
      </c>
      <c r="E17" s="10"/>
    </row>
    <row r="18" spans="1:5" ht="15.75" x14ac:dyDescent="0.25">
      <c r="A18" s="1">
        <v>15</v>
      </c>
      <c r="B18" s="15" t="s">
        <v>148</v>
      </c>
      <c r="C18" s="16" t="s">
        <v>4</v>
      </c>
      <c r="D18" s="1">
        <f>3388.79+35.4+31.49+9.36+5.94+27.2+27.2+113.48</f>
        <v>3638.8599999999997</v>
      </c>
      <c r="E18" s="10"/>
    </row>
    <row r="19" spans="1:5" ht="15.75" x14ac:dyDescent="0.25">
      <c r="A19" s="1">
        <v>16</v>
      </c>
      <c r="B19" s="15" t="s">
        <v>149</v>
      </c>
      <c r="C19" s="16" t="s">
        <v>12</v>
      </c>
      <c r="D19" s="1">
        <f>21.2+3.5+36+4+4+3.6+4.8+1.5+4+5.6+1.4+5.16+3.6+3.5+1+4+2.9+0.7+4.2+7.9+4+9.3+9.32</f>
        <v>145.18</v>
      </c>
      <c r="E19" s="10"/>
    </row>
    <row r="20" spans="1:5" ht="15.75" x14ac:dyDescent="0.25">
      <c r="A20" s="1">
        <v>17</v>
      </c>
      <c r="B20" s="15" t="s">
        <v>14</v>
      </c>
      <c r="C20" s="16" t="s">
        <v>142</v>
      </c>
      <c r="D20" s="1">
        <v>1</v>
      </c>
      <c r="E20" s="10"/>
    </row>
    <row r="21" spans="1:5" ht="60" x14ac:dyDescent="0.25">
      <c r="A21" s="16">
        <v>18</v>
      </c>
      <c r="B21" s="15" t="s">
        <v>155</v>
      </c>
      <c r="C21" s="16" t="s">
        <v>4</v>
      </c>
      <c r="D21" s="16">
        <v>1</v>
      </c>
      <c r="E21" s="39" t="s">
        <v>154</v>
      </c>
    </row>
    <row r="22" spans="1:5" ht="15.75" x14ac:dyDescent="0.25">
      <c r="A22" s="1">
        <v>19</v>
      </c>
      <c r="B22" s="15" t="s">
        <v>151</v>
      </c>
      <c r="C22" s="16" t="s">
        <v>8</v>
      </c>
      <c r="D22" s="16">
        <v>6</v>
      </c>
      <c r="E22" s="27"/>
    </row>
    <row r="23" spans="1:5" ht="15.75" x14ac:dyDescent="0.25">
      <c r="A23" s="6"/>
      <c r="B23" s="7"/>
      <c r="C23" s="6"/>
      <c r="D23" s="6"/>
      <c r="E23" s="8"/>
    </row>
    <row r="24" spans="1:5" s="9" customFormat="1" ht="15.75" x14ac:dyDescent="0.25">
      <c r="A24" s="33" t="s">
        <v>7</v>
      </c>
      <c r="B24" s="33"/>
      <c r="C24" s="7"/>
      <c r="D24" s="7"/>
      <c r="E24" s="8"/>
    </row>
    <row r="25" spans="1:5" ht="15.75" x14ac:dyDescent="0.25">
      <c r="A25" s="29" t="s">
        <v>6</v>
      </c>
      <c r="B25" s="4"/>
    </row>
    <row r="26" spans="1:5" ht="15.75" x14ac:dyDescent="0.25">
      <c r="A26" s="29" t="s">
        <v>17</v>
      </c>
      <c r="B26" s="5"/>
      <c r="C26" s="5"/>
      <c r="D26" s="5"/>
    </row>
    <row r="27" spans="1:5" x14ac:dyDescent="0.25">
      <c r="B27" s="34"/>
      <c r="C27" s="34"/>
      <c r="D27" s="34"/>
    </row>
  </sheetData>
  <mergeCells count="8">
    <mergeCell ref="E2:E3"/>
    <mergeCell ref="A1:E1"/>
    <mergeCell ref="A24:B24"/>
    <mergeCell ref="B27:D27"/>
    <mergeCell ref="A2:A3"/>
    <mergeCell ref="B2:B3"/>
    <mergeCell ref="C2:C3"/>
    <mergeCell ref="D2:D3"/>
  </mergeCells>
  <pageMargins left="0.7" right="0.7" top="0.75" bottom="0.75" header="0.3" footer="0.3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9888AB-B33C-4033-88D0-35F8B19AB4D9}">
  <dimension ref="A1:E75"/>
  <sheetViews>
    <sheetView topLeftCell="A64" workbookViewId="0">
      <selection activeCell="E75" sqref="E75"/>
    </sheetView>
  </sheetViews>
  <sheetFormatPr defaultRowHeight="15" x14ac:dyDescent="0.25"/>
  <cols>
    <col min="2" max="2" width="64.7109375" customWidth="1"/>
    <col min="3" max="3" width="13" customWidth="1"/>
  </cols>
  <sheetData>
    <row r="1" spans="1:5" x14ac:dyDescent="0.25">
      <c r="A1" s="35" t="s">
        <v>18</v>
      </c>
      <c r="B1" s="36"/>
      <c r="C1" s="36"/>
      <c r="D1" s="36"/>
    </row>
    <row r="2" spans="1:5" x14ac:dyDescent="0.25">
      <c r="A2" s="19" t="s">
        <v>19</v>
      </c>
      <c r="B2" s="20" t="s">
        <v>20</v>
      </c>
      <c r="C2" s="19">
        <f t="shared" ref="C2:C9" si="0">0.9*2.1</f>
        <v>1.8900000000000001</v>
      </c>
      <c r="D2" s="21">
        <v>32</v>
      </c>
      <c r="E2">
        <f>C2*D2</f>
        <v>60.480000000000004</v>
      </c>
    </row>
    <row r="3" spans="1:5" ht="30" x14ac:dyDescent="0.25">
      <c r="A3" s="19" t="s">
        <v>21</v>
      </c>
      <c r="B3" s="20" t="s">
        <v>22</v>
      </c>
      <c r="C3" s="19">
        <f t="shared" si="0"/>
        <v>1.8900000000000001</v>
      </c>
      <c r="D3" s="21">
        <v>4</v>
      </c>
      <c r="E3">
        <f t="shared" ref="E3:E66" si="1">C3*D3</f>
        <v>7.5600000000000005</v>
      </c>
    </row>
    <row r="4" spans="1:5" ht="30" x14ac:dyDescent="0.25">
      <c r="A4" s="19" t="s">
        <v>23</v>
      </c>
      <c r="B4" s="20" t="s">
        <v>24</v>
      </c>
      <c r="C4" s="19">
        <f t="shared" si="0"/>
        <v>1.8900000000000001</v>
      </c>
      <c r="D4" s="21">
        <v>27</v>
      </c>
      <c r="E4">
        <f t="shared" si="1"/>
        <v>51.03</v>
      </c>
    </row>
    <row r="5" spans="1:5" ht="30" x14ac:dyDescent="0.25">
      <c r="A5" s="19" t="s">
        <v>25</v>
      </c>
      <c r="B5" s="20" t="s">
        <v>26</v>
      </c>
      <c r="C5" s="19">
        <f t="shared" si="0"/>
        <v>1.8900000000000001</v>
      </c>
      <c r="D5" s="21">
        <v>7</v>
      </c>
      <c r="E5">
        <f t="shared" si="1"/>
        <v>13.23</v>
      </c>
    </row>
    <row r="6" spans="1:5" ht="30" x14ac:dyDescent="0.25">
      <c r="A6" s="19" t="s">
        <v>27</v>
      </c>
      <c r="B6" s="20" t="s">
        <v>28</v>
      </c>
      <c r="C6" s="19">
        <f t="shared" si="0"/>
        <v>1.8900000000000001</v>
      </c>
      <c r="D6" s="21">
        <v>1</v>
      </c>
      <c r="E6">
        <f t="shared" si="1"/>
        <v>1.8900000000000001</v>
      </c>
    </row>
    <row r="7" spans="1:5" ht="30" x14ac:dyDescent="0.25">
      <c r="A7" s="19" t="s">
        <v>29</v>
      </c>
      <c r="B7" s="20" t="s">
        <v>30</v>
      </c>
      <c r="C7" s="19">
        <f t="shared" si="0"/>
        <v>1.8900000000000001</v>
      </c>
      <c r="D7" s="21">
        <v>1</v>
      </c>
      <c r="E7">
        <f t="shared" si="1"/>
        <v>1.8900000000000001</v>
      </c>
    </row>
    <row r="8" spans="1:5" ht="30" x14ac:dyDescent="0.25">
      <c r="A8" s="19" t="s">
        <v>31</v>
      </c>
      <c r="B8" s="20" t="s">
        <v>32</v>
      </c>
      <c r="C8" s="19">
        <f t="shared" si="0"/>
        <v>1.8900000000000001</v>
      </c>
      <c r="D8" s="21">
        <v>39</v>
      </c>
      <c r="E8">
        <f t="shared" si="1"/>
        <v>73.710000000000008</v>
      </c>
    </row>
    <row r="9" spans="1:5" ht="30" x14ac:dyDescent="0.25">
      <c r="A9" s="19" t="s">
        <v>33</v>
      </c>
      <c r="B9" s="20" t="s">
        <v>34</v>
      </c>
      <c r="C9" s="19">
        <f t="shared" si="0"/>
        <v>1.8900000000000001</v>
      </c>
      <c r="D9" s="21">
        <v>35</v>
      </c>
      <c r="E9">
        <f t="shared" si="1"/>
        <v>66.150000000000006</v>
      </c>
    </row>
    <row r="10" spans="1:5" ht="30" x14ac:dyDescent="0.25">
      <c r="A10" s="19" t="s">
        <v>35</v>
      </c>
      <c r="B10" s="20" t="s">
        <v>36</v>
      </c>
      <c r="C10" s="19">
        <f t="shared" ref="C10:C17" si="2">1*2.1</f>
        <v>2.1</v>
      </c>
      <c r="D10" s="21">
        <v>19</v>
      </c>
      <c r="E10">
        <f t="shared" si="1"/>
        <v>39.9</v>
      </c>
    </row>
    <row r="11" spans="1:5" ht="30" x14ac:dyDescent="0.25">
      <c r="A11" s="19" t="s">
        <v>37</v>
      </c>
      <c r="B11" s="20" t="s">
        <v>22</v>
      </c>
      <c r="C11" s="19">
        <f t="shared" si="2"/>
        <v>2.1</v>
      </c>
      <c r="D11" s="21">
        <v>4</v>
      </c>
      <c r="E11">
        <f t="shared" si="1"/>
        <v>8.4</v>
      </c>
    </row>
    <row r="12" spans="1:5" ht="30" x14ac:dyDescent="0.25">
      <c r="A12" s="19" t="s">
        <v>38</v>
      </c>
      <c r="B12" s="20" t="s">
        <v>39</v>
      </c>
      <c r="C12" s="19">
        <f t="shared" si="2"/>
        <v>2.1</v>
      </c>
      <c r="D12" s="21">
        <v>13</v>
      </c>
      <c r="E12">
        <f t="shared" si="1"/>
        <v>27.3</v>
      </c>
    </row>
    <row r="13" spans="1:5" ht="30" x14ac:dyDescent="0.25">
      <c r="A13" s="19" t="s">
        <v>40</v>
      </c>
      <c r="B13" s="20" t="s">
        <v>26</v>
      </c>
      <c r="C13" s="19">
        <f t="shared" si="2"/>
        <v>2.1</v>
      </c>
      <c r="D13" s="21">
        <v>6</v>
      </c>
      <c r="E13">
        <f t="shared" si="1"/>
        <v>12.600000000000001</v>
      </c>
    </row>
    <row r="14" spans="1:5" ht="30" x14ac:dyDescent="0.25">
      <c r="A14" s="19" t="s">
        <v>41</v>
      </c>
      <c r="B14" s="20" t="s">
        <v>42</v>
      </c>
      <c r="C14" s="19">
        <f t="shared" si="2"/>
        <v>2.1</v>
      </c>
      <c r="D14" s="21">
        <v>2</v>
      </c>
      <c r="E14">
        <f t="shared" si="1"/>
        <v>4.2</v>
      </c>
    </row>
    <row r="15" spans="1:5" ht="30" x14ac:dyDescent="0.25">
      <c r="A15" s="19" t="s">
        <v>43</v>
      </c>
      <c r="B15" s="20" t="s">
        <v>44</v>
      </c>
      <c r="C15" s="19">
        <f t="shared" si="2"/>
        <v>2.1</v>
      </c>
      <c r="D15" s="21">
        <v>3</v>
      </c>
      <c r="E15">
        <f>C15*D15</f>
        <v>6.3000000000000007</v>
      </c>
    </row>
    <row r="16" spans="1:5" ht="30" x14ac:dyDescent="0.25">
      <c r="A16" s="19" t="s">
        <v>45</v>
      </c>
      <c r="B16" s="20" t="s">
        <v>46</v>
      </c>
      <c r="C16" s="19">
        <f t="shared" si="2"/>
        <v>2.1</v>
      </c>
      <c r="D16" s="19">
        <v>18</v>
      </c>
      <c r="E16">
        <f t="shared" si="1"/>
        <v>37.800000000000004</v>
      </c>
    </row>
    <row r="17" spans="1:5" ht="30" x14ac:dyDescent="0.25">
      <c r="A17" s="19" t="s">
        <v>47</v>
      </c>
      <c r="B17" s="20" t="s">
        <v>48</v>
      </c>
      <c r="C17" s="19">
        <f t="shared" si="2"/>
        <v>2.1</v>
      </c>
      <c r="D17" s="21">
        <v>12</v>
      </c>
      <c r="E17">
        <f t="shared" si="1"/>
        <v>25.200000000000003</v>
      </c>
    </row>
    <row r="18" spans="1:5" ht="30" x14ac:dyDescent="0.25">
      <c r="A18" s="19" t="s">
        <v>49</v>
      </c>
      <c r="B18" s="20" t="s">
        <v>50</v>
      </c>
      <c r="C18" s="19">
        <f t="shared" ref="C18:C24" si="3">1.1*2.1</f>
        <v>2.3100000000000005</v>
      </c>
      <c r="D18" s="21">
        <v>9</v>
      </c>
      <c r="E18">
        <f t="shared" si="1"/>
        <v>20.790000000000006</v>
      </c>
    </row>
    <row r="19" spans="1:5" ht="30" x14ac:dyDescent="0.25">
      <c r="A19" s="19" t="s">
        <v>51</v>
      </c>
      <c r="B19" s="20" t="s">
        <v>22</v>
      </c>
      <c r="C19" s="19">
        <f t="shared" si="3"/>
        <v>2.3100000000000005</v>
      </c>
      <c r="D19" s="19">
        <v>10</v>
      </c>
      <c r="E19">
        <f t="shared" si="1"/>
        <v>23.100000000000005</v>
      </c>
    </row>
    <row r="20" spans="1:5" ht="30" x14ac:dyDescent="0.25">
      <c r="A20" s="19" t="s">
        <v>52</v>
      </c>
      <c r="B20" s="20" t="s">
        <v>50</v>
      </c>
      <c r="C20" s="19">
        <f t="shared" si="3"/>
        <v>2.3100000000000005</v>
      </c>
      <c r="D20" s="21">
        <v>14</v>
      </c>
      <c r="E20">
        <f t="shared" si="1"/>
        <v>32.340000000000003</v>
      </c>
    </row>
    <row r="21" spans="1:5" ht="30" x14ac:dyDescent="0.25">
      <c r="A21" s="19" t="s">
        <v>53</v>
      </c>
      <c r="B21" s="20" t="s">
        <v>26</v>
      </c>
      <c r="C21" s="19">
        <f t="shared" si="3"/>
        <v>2.3100000000000005</v>
      </c>
      <c r="D21" s="21">
        <v>9</v>
      </c>
      <c r="E21">
        <f t="shared" si="1"/>
        <v>20.790000000000006</v>
      </c>
    </row>
    <row r="22" spans="1:5" x14ac:dyDescent="0.25">
      <c r="A22" s="19" t="s">
        <v>54</v>
      </c>
      <c r="B22" s="20" t="s">
        <v>55</v>
      </c>
      <c r="C22" s="19">
        <f t="shared" si="3"/>
        <v>2.3100000000000005</v>
      </c>
      <c r="D22" s="21">
        <v>1</v>
      </c>
      <c r="E22">
        <f t="shared" si="1"/>
        <v>2.3100000000000005</v>
      </c>
    </row>
    <row r="23" spans="1:5" ht="30" x14ac:dyDescent="0.25">
      <c r="A23" s="19" t="s">
        <v>56</v>
      </c>
      <c r="B23" s="20" t="s">
        <v>46</v>
      </c>
      <c r="C23" s="19">
        <f t="shared" si="3"/>
        <v>2.3100000000000005</v>
      </c>
      <c r="D23" s="21">
        <v>9</v>
      </c>
      <c r="E23">
        <f t="shared" si="1"/>
        <v>20.790000000000006</v>
      </c>
    </row>
    <row r="24" spans="1:5" ht="30" x14ac:dyDescent="0.25">
      <c r="A24" s="19" t="s">
        <v>57</v>
      </c>
      <c r="B24" s="20" t="s">
        <v>48</v>
      </c>
      <c r="C24" s="19">
        <f t="shared" si="3"/>
        <v>2.3100000000000005</v>
      </c>
      <c r="D24" s="21">
        <v>5</v>
      </c>
      <c r="E24">
        <f t="shared" si="1"/>
        <v>11.550000000000002</v>
      </c>
    </row>
    <row r="25" spans="1:5" ht="30" x14ac:dyDescent="0.25">
      <c r="A25" s="19" t="s">
        <v>58</v>
      </c>
      <c r="B25" s="20" t="s">
        <v>59</v>
      </c>
      <c r="C25" s="19">
        <f t="shared" ref="C25:C34" si="4">1.4*2.1</f>
        <v>2.94</v>
      </c>
      <c r="D25" s="21">
        <v>9</v>
      </c>
      <c r="E25">
        <f t="shared" si="1"/>
        <v>26.46</v>
      </c>
    </row>
    <row r="26" spans="1:5" ht="30" x14ac:dyDescent="0.25">
      <c r="A26" s="19" t="s">
        <v>60</v>
      </c>
      <c r="B26" s="20" t="s">
        <v>61</v>
      </c>
      <c r="C26" s="19">
        <f t="shared" si="4"/>
        <v>2.94</v>
      </c>
      <c r="D26" s="21">
        <v>1</v>
      </c>
      <c r="E26">
        <f t="shared" si="1"/>
        <v>2.94</v>
      </c>
    </row>
    <row r="27" spans="1:5" ht="30" x14ac:dyDescent="0.25">
      <c r="A27" s="19" t="s">
        <v>62</v>
      </c>
      <c r="B27" s="20" t="s">
        <v>63</v>
      </c>
      <c r="C27" s="19">
        <f t="shared" si="4"/>
        <v>2.94</v>
      </c>
      <c r="D27" s="21">
        <v>16</v>
      </c>
      <c r="E27">
        <f>C27*D27</f>
        <v>47.04</v>
      </c>
    </row>
    <row r="28" spans="1:5" ht="45" x14ac:dyDescent="0.25">
      <c r="A28" s="19" t="s">
        <v>64</v>
      </c>
      <c r="B28" s="22" t="s">
        <v>65</v>
      </c>
      <c r="C28" s="19">
        <f t="shared" si="4"/>
        <v>2.94</v>
      </c>
      <c r="D28" s="21">
        <v>7</v>
      </c>
      <c r="E28">
        <f t="shared" si="1"/>
        <v>20.58</v>
      </c>
    </row>
    <row r="29" spans="1:5" ht="45" x14ac:dyDescent="0.25">
      <c r="A29" s="19" t="s">
        <v>66</v>
      </c>
      <c r="B29" s="22" t="s">
        <v>67</v>
      </c>
      <c r="C29" s="19">
        <f t="shared" si="4"/>
        <v>2.94</v>
      </c>
      <c r="D29" s="21">
        <v>6</v>
      </c>
      <c r="E29">
        <f t="shared" si="1"/>
        <v>17.64</v>
      </c>
    </row>
    <row r="30" spans="1:5" ht="30" x14ac:dyDescent="0.25">
      <c r="A30" s="19" t="s">
        <v>68</v>
      </c>
      <c r="B30" s="20" t="s">
        <v>69</v>
      </c>
      <c r="C30" s="19">
        <f t="shared" si="4"/>
        <v>2.94</v>
      </c>
      <c r="D30" s="21">
        <v>4</v>
      </c>
      <c r="E30">
        <f t="shared" si="1"/>
        <v>11.76</v>
      </c>
    </row>
    <row r="31" spans="1:5" ht="30" x14ac:dyDescent="0.25">
      <c r="A31" s="19" t="s">
        <v>70</v>
      </c>
      <c r="B31" s="20" t="s">
        <v>71</v>
      </c>
      <c r="C31" s="19">
        <f t="shared" si="4"/>
        <v>2.94</v>
      </c>
      <c r="D31" s="21">
        <v>9</v>
      </c>
      <c r="E31">
        <f t="shared" si="1"/>
        <v>26.46</v>
      </c>
    </row>
    <row r="32" spans="1:5" ht="30" x14ac:dyDescent="0.25">
      <c r="A32" s="19" t="s">
        <v>72</v>
      </c>
      <c r="B32" s="20" t="s">
        <v>69</v>
      </c>
      <c r="C32" s="19">
        <f t="shared" si="4"/>
        <v>2.94</v>
      </c>
      <c r="D32" s="21">
        <v>7</v>
      </c>
      <c r="E32">
        <f t="shared" si="1"/>
        <v>20.58</v>
      </c>
    </row>
    <row r="33" spans="1:5" ht="30" x14ac:dyDescent="0.25">
      <c r="A33" s="19" t="s">
        <v>73</v>
      </c>
      <c r="B33" s="20" t="s">
        <v>74</v>
      </c>
      <c r="C33" s="19">
        <f t="shared" si="4"/>
        <v>2.94</v>
      </c>
      <c r="D33" s="21">
        <v>2</v>
      </c>
      <c r="E33">
        <f t="shared" si="1"/>
        <v>5.88</v>
      </c>
    </row>
    <row r="34" spans="1:5" ht="45" x14ac:dyDescent="0.25">
      <c r="A34" s="19" t="s">
        <v>75</v>
      </c>
      <c r="B34" s="20" t="s">
        <v>76</v>
      </c>
      <c r="C34" s="19">
        <f t="shared" si="4"/>
        <v>2.94</v>
      </c>
      <c r="D34" s="21">
        <v>1</v>
      </c>
      <c r="E34">
        <f t="shared" si="1"/>
        <v>2.94</v>
      </c>
    </row>
    <row r="35" spans="1:5" ht="45" x14ac:dyDescent="0.25">
      <c r="A35" s="19" t="s">
        <v>77</v>
      </c>
      <c r="B35" s="22" t="s">
        <v>78</v>
      </c>
      <c r="C35" s="19">
        <f t="shared" ref="C35:C46" si="5">1.5*2.1</f>
        <v>3.1500000000000004</v>
      </c>
      <c r="D35" s="21">
        <v>5</v>
      </c>
      <c r="E35">
        <f t="shared" si="1"/>
        <v>15.750000000000002</v>
      </c>
    </row>
    <row r="36" spans="1:5" ht="45" x14ac:dyDescent="0.25">
      <c r="A36" s="19" t="s">
        <v>79</v>
      </c>
      <c r="B36" s="22" t="s">
        <v>80</v>
      </c>
      <c r="C36" s="19">
        <f t="shared" si="5"/>
        <v>3.1500000000000004</v>
      </c>
      <c r="D36" s="21">
        <v>13</v>
      </c>
      <c r="E36">
        <f>C36*D36</f>
        <v>40.950000000000003</v>
      </c>
    </row>
    <row r="37" spans="1:5" ht="45" x14ac:dyDescent="0.25">
      <c r="A37" s="19" t="s">
        <v>81</v>
      </c>
      <c r="B37" s="22" t="s">
        <v>82</v>
      </c>
      <c r="C37" s="19">
        <f t="shared" si="5"/>
        <v>3.1500000000000004</v>
      </c>
      <c r="D37" s="21">
        <v>1</v>
      </c>
      <c r="E37">
        <f t="shared" si="1"/>
        <v>3.1500000000000004</v>
      </c>
    </row>
    <row r="38" spans="1:5" ht="45" x14ac:dyDescent="0.25">
      <c r="A38" s="19" t="s">
        <v>83</v>
      </c>
      <c r="B38" s="22" t="s">
        <v>82</v>
      </c>
      <c r="C38" s="19">
        <f t="shared" si="5"/>
        <v>3.1500000000000004</v>
      </c>
      <c r="D38" s="21">
        <v>4</v>
      </c>
      <c r="E38">
        <f t="shared" si="1"/>
        <v>12.600000000000001</v>
      </c>
    </row>
    <row r="39" spans="1:5" ht="45" x14ac:dyDescent="0.25">
      <c r="A39" s="19" t="s">
        <v>84</v>
      </c>
      <c r="B39" s="22" t="s">
        <v>80</v>
      </c>
      <c r="C39" s="19">
        <f t="shared" si="5"/>
        <v>3.1500000000000004</v>
      </c>
      <c r="D39" s="21">
        <v>3</v>
      </c>
      <c r="E39">
        <f t="shared" si="1"/>
        <v>9.4500000000000011</v>
      </c>
    </row>
    <row r="40" spans="1:5" ht="45" x14ac:dyDescent="0.25">
      <c r="A40" s="19" t="s">
        <v>85</v>
      </c>
      <c r="B40" s="22" t="s">
        <v>80</v>
      </c>
      <c r="C40" s="19">
        <f t="shared" si="5"/>
        <v>3.1500000000000004</v>
      </c>
      <c r="D40" s="21">
        <v>2</v>
      </c>
      <c r="E40">
        <f t="shared" si="1"/>
        <v>6.3000000000000007</v>
      </c>
    </row>
    <row r="41" spans="1:5" ht="45" x14ac:dyDescent="0.25">
      <c r="A41" s="19" t="s">
        <v>86</v>
      </c>
      <c r="B41" s="22" t="s">
        <v>82</v>
      </c>
      <c r="C41" s="19">
        <f t="shared" si="5"/>
        <v>3.1500000000000004</v>
      </c>
      <c r="D41" s="21">
        <v>1</v>
      </c>
      <c r="E41">
        <f t="shared" si="1"/>
        <v>3.1500000000000004</v>
      </c>
    </row>
    <row r="42" spans="1:5" ht="30" x14ac:dyDescent="0.25">
      <c r="A42" s="19" t="s">
        <v>87</v>
      </c>
      <c r="B42" s="20" t="s">
        <v>59</v>
      </c>
      <c r="C42" s="19">
        <f t="shared" si="5"/>
        <v>3.1500000000000004</v>
      </c>
      <c r="D42" s="21">
        <v>7</v>
      </c>
      <c r="E42">
        <f t="shared" si="1"/>
        <v>22.050000000000004</v>
      </c>
    </row>
    <row r="43" spans="1:5" ht="30" x14ac:dyDescent="0.25">
      <c r="A43" s="19" t="s">
        <v>88</v>
      </c>
      <c r="B43" s="20" t="s">
        <v>89</v>
      </c>
      <c r="C43" s="19">
        <f t="shared" si="5"/>
        <v>3.1500000000000004</v>
      </c>
      <c r="D43" s="21">
        <v>1</v>
      </c>
      <c r="E43">
        <f t="shared" si="1"/>
        <v>3.1500000000000004</v>
      </c>
    </row>
    <row r="44" spans="1:5" x14ac:dyDescent="0.25">
      <c r="A44" s="19" t="s">
        <v>90</v>
      </c>
      <c r="B44" s="20" t="s">
        <v>91</v>
      </c>
      <c r="C44" s="19">
        <f t="shared" si="5"/>
        <v>3.1500000000000004</v>
      </c>
      <c r="D44" s="21">
        <v>1</v>
      </c>
      <c r="E44">
        <f t="shared" si="1"/>
        <v>3.1500000000000004</v>
      </c>
    </row>
    <row r="45" spans="1:5" ht="30" x14ac:dyDescent="0.25">
      <c r="A45" s="19" t="s">
        <v>92</v>
      </c>
      <c r="B45" s="20" t="s">
        <v>61</v>
      </c>
      <c r="C45" s="19">
        <f t="shared" si="5"/>
        <v>3.1500000000000004</v>
      </c>
      <c r="D45" s="21">
        <v>6</v>
      </c>
      <c r="E45">
        <f>C45*D45</f>
        <v>18.900000000000002</v>
      </c>
    </row>
    <row r="46" spans="1:5" ht="30" x14ac:dyDescent="0.25">
      <c r="A46" s="19" t="s">
        <v>93</v>
      </c>
      <c r="B46" s="20" t="s">
        <v>94</v>
      </c>
      <c r="C46" s="19">
        <f t="shared" si="5"/>
        <v>3.1500000000000004</v>
      </c>
      <c r="D46" s="21">
        <v>5</v>
      </c>
      <c r="E46">
        <f t="shared" si="1"/>
        <v>15.750000000000002</v>
      </c>
    </row>
    <row r="47" spans="1:5" ht="45" x14ac:dyDescent="0.25">
      <c r="A47" s="19" t="s">
        <v>95</v>
      </c>
      <c r="B47" s="22" t="s">
        <v>80</v>
      </c>
      <c r="C47" s="19">
        <f>1.6*2.1</f>
        <v>3.3600000000000003</v>
      </c>
      <c r="D47" s="21">
        <v>4</v>
      </c>
      <c r="E47">
        <f t="shared" si="1"/>
        <v>13.440000000000001</v>
      </c>
    </row>
    <row r="48" spans="1:5" ht="45" x14ac:dyDescent="0.25">
      <c r="A48" s="19" t="s">
        <v>96</v>
      </c>
      <c r="B48" s="22" t="s">
        <v>80</v>
      </c>
      <c r="C48" s="19">
        <f>1.6*2.1</f>
        <v>3.3600000000000003</v>
      </c>
      <c r="D48" s="21">
        <v>4</v>
      </c>
      <c r="E48">
        <f t="shared" si="1"/>
        <v>13.440000000000001</v>
      </c>
    </row>
    <row r="49" spans="1:5" ht="30" x14ac:dyDescent="0.25">
      <c r="A49" s="19" t="s">
        <v>97</v>
      </c>
      <c r="B49" s="20" t="s">
        <v>98</v>
      </c>
      <c r="C49" s="19">
        <f>1.6*2.1</f>
        <v>3.3600000000000003</v>
      </c>
      <c r="D49" s="21">
        <v>1</v>
      </c>
      <c r="E49">
        <f t="shared" si="1"/>
        <v>3.3600000000000003</v>
      </c>
    </row>
    <row r="50" spans="1:5" ht="45" x14ac:dyDescent="0.25">
      <c r="A50" s="19" t="s">
        <v>99</v>
      </c>
      <c r="B50" s="22" t="s">
        <v>100</v>
      </c>
      <c r="C50" s="19">
        <f>1.6*2.1</f>
        <v>3.3600000000000003</v>
      </c>
      <c r="D50" s="21">
        <v>1</v>
      </c>
      <c r="E50">
        <f t="shared" si="1"/>
        <v>3.3600000000000003</v>
      </c>
    </row>
    <row r="51" spans="1:5" ht="45" x14ac:dyDescent="0.25">
      <c r="A51" s="19" t="s">
        <v>101</v>
      </c>
      <c r="B51" s="22" t="s">
        <v>100</v>
      </c>
      <c r="C51" s="19">
        <f>1.6*2.1</f>
        <v>3.3600000000000003</v>
      </c>
      <c r="D51" s="21">
        <v>1</v>
      </c>
      <c r="E51">
        <f t="shared" si="1"/>
        <v>3.3600000000000003</v>
      </c>
    </row>
    <row r="52" spans="1:5" ht="45" x14ac:dyDescent="0.25">
      <c r="A52" s="19" t="s">
        <v>102</v>
      </c>
      <c r="B52" s="22" t="s">
        <v>103</v>
      </c>
      <c r="C52" s="19">
        <f>2*2.1</f>
        <v>4.2</v>
      </c>
      <c r="D52" s="21">
        <v>3</v>
      </c>
      <c r="E52">
        <f t="shared" si="1"/>
        <v>12.600000000000001</v>
      </c>
    </row>
    <row r="53" spans="1:5" ht="45" x14ac:dyDescent="0.25">
      <c r="A53" s="19" t="s">
        <v>104</v>
      </c>
      <c r="B53" s="22" t="s">
        <v>100</v>
      </c>
      <c r="C53" s="19">
        <f>2*2.1</f>
        <v>4.2</v>
      </c>
      <c r="D53" s="21">
        <v>3</v>
      </c>
      <c r="E53">
        <f t="shared" si="1"/>
        <v>12.600000000000001</v>
      </c>
    </row>
    <row r="54" spans="1:5" ht="45" x14ac:dyDescent="0.25">
      <c r="A54" s="19" t="s">
        <v>105</v>
      </c>
      <c r="B54" s="22" t="s">
        <v>100</v>
      </c>
      <c r="C54" s="19">
        <f>2*2.1</f>
        <v>4.2</v>
      </c>
      <c r="D54" s="21">
        <v>27</v>
      </c>
      <c r="E54">
        <f t="shared" si="1"/>
        <v>113.4</v>
      </c>
    </row>
    <row r="55" spans="1:5" ht="45" x14ac:dyDescent="0.25">
      <c r="A55" s="19" t="s">
        <v>106</v>
      </c>
      <c r="B55" s="22" t="s">
        <v>100</v>
      </c>
      <c r="C55" s="19">
        <f>2*2.1</f>
        <v>4.2</v>
      </c>
      <c r="D55" s="21">
        <v>2</v>
      </c>
      <c r="E55">
        <f t="shared" si="1"/>
        <v>8.4</v>
      </c>
    </row>
    <row r="56" spans="1:5" x14ac:dyDescent="0.25">
      <c r="A56" s="37" t="s">
        <v>107</v>
      </c>
      <c r="B56" s="38"/>
      <c r="C56" s="38"/>
      <c r="D56" s="38"/>
      <c r="E56">
        <f>C56*D56</f>
        <v>0</v>
      </c>
    </row>
    <row r="57" spans="1:5" ht="30" x14ac:dyDescent="0.25">
      <c r="A57" s="19" t="s">
        <v>108</v>
      </c>
      <c r="B57" s="20" t="s">
        <v>109</v>
      </c>
      <c r="C57" s="19">
        <f>3*3</f>
        <v>9</v>
      </c>
      <c r="D57" s="21">
        <v>2</v>
      </c>
      <c r="E57">
        <f t="shared" si="1"/>
        <v>18</v>
      </c>
    </row>
    <row r="58" spans="1:5" ht="45" x14ac:dyDescent="0.25">
      <c r="A58" s="19" t="s">
        <v>110</v>
      </c>
      <c r="B58" s="22" t="s">
        <v>111</v>
      </c>
      <c r="C58" s="19">
        <f>1.5*2.1</f>
        <v>3.1500000000000004</v>
      </c>
      <c r="D58" s="21">
        <v>3</v>
      </c>
      <c r="E58">
        <f t="shared" si="1"/>
        <v>9.4500000000000011</v>
      </c>
    </row>
    <row r="59" spans="1:5" ht="45" x14ac:dyDescent="0.25">
      <c r="A59" s="19" t="s">
        <v>112</v>
      </c>
      <c r="B59" s="22" t="s">
        <v>113</v>
      </c>
      <c r="C59" s="19">
        <f>1.5*2.1</f>
        <v>3.1500000000000004</v>
      </c>
      <c r="D59" s="21">
        <v>5</v>
      </c>
      <c r="E59">
        <f t="shared" si="1"/>
        <v>15.750000000000002</v>
      </c>
    </row>
    <row r="60" spans="1:5" ht="30" x14ac:dyDescent="0.25">
      <c r="A60" s="19" t="s">
        <v>114</v>
      </c>
      <c r="B60" s="20" t="s">
        <v>115</v>
      </c>
      <c r="C60" s="19">
        <f>1.4*2.1</f>
        <v>2.94</v>
      </c>
      <c r="D60" s="21">
        <v>4</v>
      </c>
      <c r="E60">
        <f t="shared" si="1"/>
        <v>11.76</v>
      </c>
    </row>
    <row r="61" spans="1:5" ht="30" x14ac:dyDescent="0.25">
      <c r="A61" s="19" t="s">
        <v>116</v>
      </c>
      <c r="B61" s="20" t="s">
        <v>117</v>
      </c>
      <c r="C61" s="19">
        <f>1.4*2.1</f>
        <v>2.94</v>
      </c>
      <c r="D61" s="21">
        <v>2</v>
      </c>
      <c r="E61">
        <f t="shared" si="1"/>
        <v>5.88</v>
      </c>
    </row>
    <row r="62" spans="1:5" ht="30" x14ac:dyDescent="0.25">
      <c r="A62" s="19" t="s">
        <v>118</v>
      </c>
      <c r="B62" s="20" t="s">
        <v>119</v>
      </c>
      <c r="C62" s="19">
        <f>1*2.1</f>
        <v>2.1</v>
      </c>
      <c r="D62" s="21">
        <v>4</v>
      </c>
      <c r="E62">
        <f t="shared" si="1"/>
        <v>8.4</v>
      </c>
    </row>
    <row r="63" spans="1:5" ht="30" x14ac:dyDescent="0.25">
      <c r="A63" s="19" t="s">
        <v>120</v>
      </c>
      <c r="B63" s="20" t="s">
        <v>121</v>
      </c>
      <c r="C63" s="19">
        <f>1*1.8</f>
        <v>1.8</v>
      </c>
      <c r="D63" s="21">
        <v>2</v>
      </c>
      <c r="E63">
        <f t="shared" si="1"/>
        <v>3.6</v>
      </c>
    </row>
    <row r="64" spans="1:5" ht="30" x14ac:dyDescent="0.25">
      <c r="A64" s="19" t="s">
        <v>122</v>
      </c>
      <c r="B64" s="20" t="s">
        <v>123</v>
      </c>
      <c r="C64" s="19">
        <f>0.8*1.5</f>
        <v>1.2000000000000002</v>
      </c>
      <c r="D64" s="21">
        <v>2</v>
      </c>
      <c r="E64">
        <f t="shared" si="1"/>
        <v>2.4000000000000004</v>
      </c>
    </row>
    <row r="65" spans="1:5" ht="30" x14ac:dyDescent="0.25">
      <c r="A65" s="19" t="s">
        <v>124</v>
      </c>
      <c r="B65" s="20" t="s">
        <v>125</v>
      </c>
      <c r="C65" s="19">
        <f>0.9*1.3</f>
        <v>1.1700000000000002</v>
      </c>
      <c r="D65" s="21">
        <v>3</v>
      </c>
      <c r="E65">
        <f>C65*D65</f>
        <v>3.5100000000000007</v>
      </c>
    </row>
    <row r="66" spans="1:5" ht="30" x14ac:dyDescent="0.25">
      <c r="A66" s="19" t="s">
        <v>126</v>
      </c>
      <c r="B66" s="20" t="s">
        <v>127</v>
      </c>
      <c r="C66" s="19">
        <f>0.9*1.3</f>
        <v>1.1700000000000002</v>
      </c>
      <c r="D66" s="21">
        <v>3</v>
      </c>
      <c r="E66">
        <f t="shared" si="1"/>
        <v>3.5100000000000007</v>
      </c>
    </row>
    <row r="67" spans="1:5" ht="45" x14ac:dyDescent="0.25">
      <c r="A67" s="19" t="s">
        <v>128</v>
      </c>
      <c r="B67" s="22" t="s">
        <v>111</v>
      </c>
      <c r="C67" s="19">
        <f>1.8*2.1</f>
        <v>3.7800000000000002</v>
      </c>
      <c r="D67" s="21">
        <v>4</v>
      </c>
      <c r="E67">
        <f t="shared" ref="E67:E74" si="6">C67*D67</f>
        <v>15.120000000000001</v>
      </c>
    </row>
    <row r="68" spans="1:5" ht="45" x14ac:dyDescent="0.25">
      <c r="A68" s="19" t="s">
        <v>129</v>
      </c>
      <c r="B68" s="22" t="s">
        <v>113</v>
      </c>
      <c r="C68" s="19">
        <f>1.8*2.1</f>
        <v>3.7800000000000002</v>
      </c>
      <c r="D68" s="21">
        <v>5</v>
      </c>
      <c r="E68">
        <f t="shared" si="6"/>
        <v>18.900000000000002</v>
      </c>
    </row>
    <row r="69" spans="1:5" x14ac:dyDescent="0.25">
      <c r="A69" s="37" t="s">
        <v>130</v>
      </c>
      <c r="B69" s="38"/>
      <c r="C69" s="38"/>
      <c r="D69" s="38"/>
      <c r="E69">
        <f t="shared" si="6"/>
        <v>0</v>
      </c>
    </row>
    <row r="70" spans="1:5" ht="45" x14ac:dyDescent="0.25">
      <c r="A70" s="19" t="s">
        <v>131</v>
      </c>
      <c r="B70" s="22" t="s">
        <v>132</v>
      </c>
      <c r="C70" s="19">
        <f>1.5*1.8</f>
        <v>2.7</v>
      </c>
      <c r="D70" s="21">
        <v>7</v>
      </c>
      <c r="E70">
        <f t="shared" si="6"/>
        <v>18.900000000000002</v>
      </c>
    </row>
    <row r="71" spans="1:5" ht="45" x14ac:dyDescent="0.25">
      <c r="A71" s="19" t="s">
        <v>133</v>
      </c>
      <c r="B71" s="22" t="s">
        <v>134</v>
      </c>
      <c r="C71" s="26">
        <f>0.61*1.8</f>
        <v>1.0980000000000001</v>
      </c>
      <c r="D71" s="19">
        <v>8</v>
      </c>
      <c r="E71">
        <f t="shared" si="6"/>
        <v>8.7840000000000007</v>
      </c>
    </row>
    <row r="72" spans="1:5" ht="45" x14ac:dyDescent="0.25">
      <c r="A72" s="19" t="s">
        <v>135</v>
      </c>
      <c r="B72" s="22" t="s">
        <v>136</v>
      </c>
      <c r="C72" s="26">
        <f>0.61*2.1</f>
        <v>1.2809999999999999</v>
      </c>
      <c r="D72" s="21">
        <v>4</v>
      </c>
      <c r="E72">
        <f t="shared" si="6"/>
        <v>5.1239999999999997</v>
      </c>
    </row>
    <row r="73" spans="1:5" ht="45" x14ac:dyDescent="0.25">
      <c r="A73" s="19" t="s">
        <v>137</v>
      </c>
      <c r="B73" s="22" t="s">
        <v>138</v>
      </c>
      <c r="C73" s="19">
        <f>0.9*1.8</f>
        <v>1.62</v>
      </c>
      <c r="D73" s="21">
        <v>1</v>
      </c>
      <c r="E73">
        <f t="shared" si="6"/>
        <v>1.62</v>
      </c>
    </row>
    <row r="74" spans="1:5" x14ac:dyDescent="0.25">
      <c r="A74" s="23" t="s">
        <v>139</v>
      </c>
      <c r="B74" s="24" t="s">
        <v>140</v>
      </c>
      <c r="C74" s="23">
        <f>0.2*0.25</f>
        <v>0.05</v>
      </c>
      <c r="D74" s="25">
        <v>3</v>
      </c>
      <c r="E74">
        <f t="shared" si="6"/>
        <v>0.15000000000000002</v>
      </c>
    </row>
    <row r="75" spans="1:5" x14ac:dyDescent="0.25">
      <c r="E75">
        <f>SUM(E1:E74)</f>
        <v>1240.7580000000007</v>
      </c>
    </row>
  </sheetData>
  <mergeCells count="3">
    <mergeCell ref="A1:D1"/>
    <mergeCell ref="A56:D56"/>
    <mergeCell ref="A69:D6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Лист1!Print_Area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Артемович Антон Сергеевич</dc:creator>
  <cp:lastModifiedBy>Лахтина Оксана Васильевна</cp:lastModifiedBy>
  <cp:lastPrinted>2025-01-30T07:19:57Z</cp:lastPrinted>
  <dcterms:created xsi:type="dcterms:W3CDTF">2015-06-05T18:19:34Z</dcterms:created>
  <dcterms:modified xsi:type="dcterms:W3CDTF">2026-02-04T07:36:27Z</dcterms:modified>
</cp:coreProperties>
</file>